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MHP Grindle Creek-Village Acres (Greenville, NC)/4 Marketing Folder (External)/"/>
    </mc:Choice>
  </mc:AlternateContent>
  <xr:revisionPtr revIDLastSave="14" documentId="8_{8CCE0180-D0E5-4A09-B838-3309C34D336F}" xr6:coauthVersionLast="47" xr6:coauthVersionMax="47" xr10:uidLastSave="{AA499F58-8A5F-4183-8191-CA9E84BF28BC}"/>
  <bookViews>
    <workbookView xWindow="57480" yWindow="-120" windowWidth="29040" windowHeight="15720" xr2:uid="{B87F078F-46C9-4224-8FB0-E9319859BD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1" l="1"/>
  <c r="O26" i="1"/>
  <c r="N28" i="1"/>
  <c r="M28" i="1"/>
  <c r="L28" i="1"/>
  <c r="K28" i="1"/>
  <c r="J28" i="1"/>
  <c r="I28" i="1"/>
  <c r="H28" i="1"/>
  <c r="G28" i="1"/>
  <c r="F28" i="1"/>
  <c r="E28" i="1"/>
  <c r="D28" i="1"/>
  <c r="C28" i="1"/>
  <c r="N23" i="1"/>
  <c r="I23" i="1"/>
  <c r="C23" i="1"/>
  <c r="O19" i="1"/>
  <c r="O17" i="1"/>
  <c r="O16" i="1"/>
  <c r="O15" i="1"/>
  <c r="O12" i="1"/>
  <c r="O11" i="1"/>
  <c r="O10" i="1"/>
  <c r="O9" i="1"/>
  <c r="N14" i="1"/>
  <c r="N20" i="1" s="1"/>
  <c r="N21" i="1" s="1"/>
  <c r="M14" i="1"/>
  <c r="L14" i="1"/>
  <c r="L20" i="1" s="1"/>
  <c r="L21" i="1" s="1"/>
  <c r="K14" i="1"/>
  <c r="K20" i="1" s="1"/>
  <c r="K21" i="1" s="1"/>
  <c r="J14" i="1"/>
  <c r="J20" i="1" s="1"/>
  <c r="J21" i="1" s="1"/>
  <c r="I14" i="1"/>
  <c r="I20" i="1" s="1"/>
  <c r="I21" i="1" s="1"/>
  <c r="H14" i="1"/>
  <c r="G14" i="1"/>
  <c r="F14" i="1"/>
  <c r="E14" i="1"/>
  <c r="D14" i="1"/>
  <c r="C14" i="1"/>
  <c r="C20" i="1" s="1"/>
  <c r="C21" i="1" s="1"/>
  <c r="D18" i="1"/>
  <c r="O18" i="1" s="1"/>
  <c r="M13" i="1"/>
  <c r="M20" i="1" s="1"/>
  <c r="M21" i="1" s="1"/>
  <c r="H13" i="1"/>
  <c r="G13" i="1"/>
  <c r="F13" i="1"/>
  <c r="E13" i="1"/>
  <c r="D20" i="1" l="1"/>
  <c r="J23" i="1"/>
  <c r="K23" i="1"/>
  <c r="O13" i="1"/>
  <c r="O20" i="1" s="1"/>
  <c r="L23" i="1"/>
  <c r="M23" i="1"/>
  <c r="O28" i="1"/>
  <c r="F20" i="1"/>
  <c r="O14" i="1"/>
  <c r="G20" i="1"/>
  <c r="H20" i="1"/>
  <c r="E20" i="1"/>
  <c r="O6" i="1"/>
  <c r="D21" i="1" l="1"/>
  <c r="D23" i="1"/>
  <c r="F21" i="1"/>
  <c r="F23" i="1"/>
  <c r="G21" i="1"/>
  <c r="G23" i="1"/>
  <c r="O23" i="1"/>
  <c r="E21" i="1"/>
  <c r="E23" i="1"/>
  <c r="H21" i="1"/>
  <c r="H23" i="1"/>
  <c r="O21" i="1"/>
</calcChain>
</file>

<file path=xl/sharedStrings.xml><?xml version="1.0" encoding="utf-8"?>
<sst xmlns="http://schemas.openxmlformats.org/spreadsheetml/2006/main" count="35" uniqueCount="35">
  <si>
    <t>Jan. 2023</t>
  </si>
  <si>
    <t>Feb. 2023</t>
  </si>
  <si>
    <t>Mar. 2023</t>
  </si>
  <si>
    <t>Apr. 2023</t>
  </si>
  <si>
    <t>May. 2023</t>
  </si>
  <si>
    <t>Jun. 2023</t>
  </si>
  <si>
    <t>Jul. 2023</t>
  </si>
  <si>
    <t>Aug. 2023</t>
  </si>
  <si>
    <t>Sep. 2023</t>
  </si>
  <si>
    <t>Oct. 2023</t>
  </si>
  <si>
    <t>Nov. 2023</t>
  </si>
  <si>
    <t>Dec. 2023</t>
  </si>
  <si>
    <t>Income</t>
  </si>
  <si>
    <t xml:space="preserve">Total </t>
  </si>
  <si>
    <t xml:space="preserve">Expenses: </t>
  </si>
  <si>
    <t>Taxes - Real Estate</t>
  </si>
  <si>
    <t>Insurance</t>
  </si>
  <si>
    <t>Trash</t>
  </si>
  <si>
    <t xml:space="preserve">Landscaping </t>
  </si>
  <si>
    <t>R&amp;M</t>
  </si>
  <si>
    <t xml:space="preserve">CAPEX </t>
  </si>
  <si>
    <t>Installing Signage</t>
  </si>
  <si>
    <t>Water Line Repair</t>
  </si>
  <si>
    <t xml:space="preserve">Expenses - Total </t>
  </si>
  <si>
    <t>Electricity</t>
  </si>
  <si>
    <t>Office</t>
  </si>
  <si>
    <t>Filing Fees</t>
  </si>
  <si>
    <t>Accounting</t>
  </si>
  <si>
    <t>Sand</t>
  </si>
  <si>
    <t>Septic</t>
  </si>
  <si>
    <t>Expenses as % of Income</t>
  </si>
  <si>
    <t>Net Operating Income</t>
  </si>
  <si>
    <t>CAPEX - Total</t>
  </si>
  <si>
    <t>2023 P&amp;L - Grindle Creek &amp; Village Acres</t>
  </si>
  <si>
    <t>$200/month pad rent reflected in P&amp;L. Increased to $250/month pad rent Jan.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</si>
</sst>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3" fillId="0" borderId="0" xfId="1" applyFont="1" applyAlignment="1">
      <alignment horizontal="center"/>
    </xf>
    <xf numFmtId="9" fontId="3" fillId="0" borderId="1" xfId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508C0-481B-4E54-A3B0-162654F65749}">
  <dimension ref="A1:S38"/>
  <sheetViews>
    <sheetView showGridLines="0" tabSelected="1" workbookViewId="0">
      <selection activeCell="W21" sqref="W21"/>
    </sheetView>
  </sheetViews>
  <sheetFormatPr defaultRowHeight="14.5" x14ac:dyDescent="0.35"/>
  <cols>
    <col min="2" max="2" width="25" customWidth="1"/>
    <col min="3" max="3" width="10" style="3" bestFit="1" customWidth="1"/>
    <col min="4" max="5" width="9.81640625" style="3" bestFit="1" customWidth="1"/>
    <col min="6" max="6" width="9" style="3" bestFit="1" customWidth="1"/>
    <col min="7" max="10" width="9.81640625" style="3" bestFit="1" customWidth="1"/>
    <col min="11" max="11" width="9" style="3" bestFit="1" customWidth="1"/>
    <col min="12" max="13" width="9.81640625" style="3" bestFit="1" customWidth="1"/>
    <col min="14" max="14" width="10" style="3" bestFit="1" customWidth="1"/>
    <col min="15" max="15" width="10.81640625" style="3" bestFit="1" customWidth="1"/>
  </cols>
  <sheetData>
    <row r="1" spans="1:15" x14ac:dyDescent="0.35">
      <c r="A1" s="8" t="s">
        <v>33</v>
      </c>
    </row>
    <row r="4" spans="1:15" x14ac:dyDescent="0.35">
      <c r="B4" s="14" t="s">
        <v>34</v>
      </c>
    </row>
    <row r="5" spans="1:15" x14ac:dyDescent="0.35"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13</v>
      </c>
    </row>
    <row r="6" spans="1:15" s="8" customFormat="1" x14ac:dyDescent="0.35">
      <c r="B6" s="8" t="s">
        <v>12</v>
      </c>
      <c r="C6" s="11">
        <v>11120</v>
      </c>
      <c r="D6" s="11">
        <v>10570</v>
      </c>
      <c r="E6" s="11">
        <v>11170</v>
      </c>
      <c r="F6" s="11">
        <v>9925</v>
      </c>
      <c r="G6" s="11">
        <v>10275</v>
      </c>
      <c r="H6" s="11">
        <v>11490</v>
      </c>
      <c r="I6" s="11">
        <v>10950</v>
      </c>
      <c r="J6" s="11">
        <v>11020</v>
      </c>
      <c r="K6" s="11">
        <v>9780</v>
      </c>
      <c r="L6" s="11">
        <v>10220</v>
      </c>
      <c r="M6" s="11">
        <v>10560</v>
      </c>
      <c r="N6" s="11">
        <v>13040</v>
      </c>
      <c r="O6" s="11">
        <f>SUM(C6:N6)</f>
        <v>130120</v>
      </c>
    </row>
    <row r="7" spans="1:15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35">
      <c r="B8" s="8" t="s">
        <v>14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35">
      <c r="B9" s="2" t="s">
        <v>15</v>
      </c>
      <c r="C9" s="4"/>
      <c r="D9" s="4"/>
      <c r="E9" s="4"/>
      <c r="F9" s="4"/>
      <c r="G9" s="4"/>
      <c r="H9" s="4"/>
      <c r="I9" s="4"/>
      <c r="J9" s="4">
        <v>5134.29</v>
      </c>
      <c r="K9" s="4"/>
      <c r="L9" s="4"/>
      <c r="M9" s="4"/>
      <c r="N9" s="4"/>
      <c r="O9" s="4">
        <f t="shared" ref="O9:O19" si="0">SUM(C9:N9)</f>
        <v>5134.29</v>
      </c>
    </row>
    <row r="10" spans="1:15" x14ac:dyDescent="0.35">
      <c r="B10" s="2" t="s">
        <v>16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f t="shared" si="0"/>
        <v>0</v>
      </c>
    </row>
    <row r="11" spans="1:15" x14ac:dyDescent="0.35">
      <c r="B11" s="2" t="s">
        <v>17</v>
      </c>
      <c r="C11" s="4">
        <v>650</v>
      </c>
      <c r="D11" s="4">
        <v>650</v>
      </c>
      <c r="E11" s="4">
        <v>650</v>
      </c>
      <c r="F11" s="4">
        <v>650</v>
      </c>
      <c r="G11" s="4">
        <v>650</v>
      </c>
      <c r="H11" s="4">
        <v>650</v>
      </c>
      <c r="I11" s="4">
        <v>650</v>
      </c>
      <c r="J11" s="4">
        <v>650</v>
      </c>
      <c r="K11" s="4">
        <v>650</v>
      </c>
      <c r="L11" s="4">
        <v>650</v>
      </c>
      <c r="M11" s="4">
        <v>650</v>
      </c>
      <c r="N11" s="4">
        <v>650</v>
      </c>
      <c r="O11" s="4">
        <f t="shared" si="0"/>
        <v>7800</v>
      </c>
    </row>
    <row r="12" spans="1:15" x14ac:dyDescent="0.35">
      <c r="B12" s="2" t="s">
        <v>18</v>
      </c>
      <c r="C12" s="4"/>
      <c r="D12" s="4">
        <v>550</v>
      </c>
      <c r="E12" s="4"/>
      <c r="F12" s="4">
        <v>2510</v>
      </c>
      <c r="G12" s="4">
        <v>900</v>
      </c>
      <c r="H12" s="4">
        <v>1810</v>
      </c>
      <c r="I12" s="4">
        <v>660</v>
      </c>
      <c r="J12" s="4">
        <v>660</v>
      </c>
      <c r="K12" s="4">
        <v>660</v>
      </c>
      <c r="L12" s="4">
        <v>910</v>
      </c>
      <c r="M12" s="4"/>
      <c r="N12" s="4"/>
      <c r="O12" s="4">
        <f t="shared" si="0"/>
        <v>8660</v>
      </c>
    </row>
    <row r="13" spans="1:15" x14ac:dyDescent="0.35">
      <c r="B13" s="2" t="s">
        <v>19</v>
      </c>
      <c r="C13" s="4"/>
      <c r="D13" s="4"/>
      <c r="E13" s="4">
        <f>139.08+940</f>
        <v>1079.08</v>
      </c>
      <c r="F13" s="4">
        <f>480+330+800+336.4</f>
        <v>1946.4</v>
      </c>
      <c r="G13" s="4">
        <f>4.27+76.99+511.31</f>
        <v>592.56999999999994</v>
      </c>
      <c r="H13" s="4">
        <f>400+950</f>
        <v>1350</v>
      </c>
      <c r="I13" s="4">
        <v>130</v>
      </c>
      <c r="J13" s="4">
        <v>156</v>
      </c>
      <c r="K13" s="4">
        <v>60</v>
      </c>
      <c r="L13" s="4"/>
      <c r="M13" s="4">
        <f>76.09+298.32+345.18</f>
        <v>719.58999999999992</v>
      </c>
      <c r="N13" s="4">
        <v>267.5</v>
      </c>
      <c r="O13" s="4">
        <f t="shared" si="0"/>
        <v>6301.14</v>
      </c>
    </row>
    <row r="14" spans="1:15" x14ac:dyDescent="0.35">
      <c r="B14" s="2" t="s">
        <v>24</v>
      </c>
      <c r="C14" s="4">
        <f>213.4+89.66</f>
        <v>303.06</v>
      </c>
      <c r="D14" s="4">
        <f>213.4+75.16</f>
        <v>288.56</v>
      </c>
      <c r="E14" s="4">
        <f>213.4+33.85</f>
        <v>247.25</v>
      </c>
      <c r="F14" s="4">
        <f>213.4+59.75</f>
        <v>273.14999999999998</v>
      </c>
      <c r="G14" s="4">
        <f>213.4+39.29</f>
        <v>252.69</v>
      </c>
      <c r="H14" s="4">
        <f>213.4+45.24</f>
        <v>258.64</v>
      </c>
      <c r="I14" s="4">
        <f>213.4+65.99</f>
        <v>279.39</v>
      </c>
      <c r="J14" s="4">
        <f>213.4+71.63</f>
        <v>285.02999999999997</v>
      </c>
      <c r="K14" s="4">
        <f>213.4+70.42</f>
        <v>283.82</v>
      </c>
      <c r="L14" s="4">
        <f>213.4+57.62</f>
        <v>271.02</v>
      </c>
      <c r="M14" s="4">
        <f>213.4+51.78</f>
        <v>265.18</v>
      </c>
      <c r="N14" s="4">
        <f>213.4+64.92</f>
        <v>278.32</v>
      </c>
      <c r="O14" s="4">
        <f t="shared" si="0"/>
        <v>3286.1099999999997</v>
      </c>
    </row>
    <row r="15" spans="1:15" x14ac:dyDescent="0.35">
      <c r="B15" s="2" t="s">
        <v>25</v>
      </c>
      <c r="C15" s="4"/>
      <c r="D15" s="4"/>
      <c r="E15" s="4">
        <v>203.27</v>
      </c>
      <c r="F15" s="4"/>
      <c r="G15" s="4">
        <v>90.08</v>
      </c>
      <c r="H15" s="4">
        <v>626.69000000000005</v>
      </c>
      <c r="I15" s="4"/>
      <c r="J15" s="4"/>
      <c r="K15" s="4"/>
      <c r="L15" s="4">
        <v>630</v>
      </c>
      <c r="M15" s="4">
        <v>14.95</v>
      </c>
      <c r="N15" s="4"/>
      <c r="O15" s="4">
        <f t="shared" si="0"/>
        <v>1564.99</v>
      </c>
    </row>
    <row r="16" spans="1:15" x14ac:dyDescent="0.35">
      <c r="B16" s="2" t="s">
        <v>26</v>
      </c>
      <c r="C16" s="4"/>
      <c r="D16" s="4">
        <v>202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>
        <f t="shared" si="0"/>
        <v>202</v>
      </c>
    </row>
    <row r="17" spans="2:19" x14ac:dyDescent="0.35">
      <c r="B17" s="2" t="s">
        <v>27</v>
      </c>
      <c r="C17" s="4"/>
      <c r="D17" s="4"/>
      <c r="E17" s="4"/>
      <c r="F17" s="4">
        <v>540</v>
      </c>
      <c r="G17" s="4"/>
      <c r="H17" s="4"/>
      <c r="I17" s="4"/>
      <c r="J17" s="4"/>
      <c r="K17" s="4"/>
      <c r="L17" s="4"/>
      <c r="M17" s="4"/>
      <c r="N17" s="4"/>
      <c r="O17" s="4">
        <f t="shared" si="0"/>
        <v>540</v>
      </c>
    </row>
    <row r="18" spans="2:19" x14ac:dyDescent="0.35">
      <c r="B18" s="2" t="s">
        <v>28</v>
      </c>
      <c r="C18" s="4"/>
      <c r="D18" s="4">
        <f>390+540</f>
        <v>930</v>
      </c>
      <c r="E18" s="4"/>
      <c r="F18" s="4"/>
      <c r="G18" s="4"/>
      <c r="H18" s="4"/>
      <c r="I18" s="4">
        <v>90</v>
      </c>
      <c r="J18" s="4">
        <v>280</v>
      </c>
      <c r="K18" s="4"/>
      <c r="L18" s="4"/>
      <c r="M18" s="4"/>
      <c r="N18" s="4"/>
      <c r="O18" s="4">
        <f t="shared" si="0"/>
        <v>1300</v>
      </c>
    </row>
    <row r="19" spans="2:19" x14ac:dyDescent="0.35">
      <c r="B19" s="2" t="s">
        <v>29</v>
      </c>
      <c r="C19" s="4">
        <v>50</v>
      </c>
      <c r="D19" s="4"/>
      <c r="E19" s="4">
        <v>275</v>
      </c>
      <c r="F19" s="4">
        <v>275</v>
      </c>
      <c r="G19" s="4"/>
      <c r="H19" s="4"/>
      <c r="I19" s="4">
        <v>275</v>
      </c>
      <c r="J19" s="4"/>
      <c r="K19" s="4"/>
      <c r="L19" s="4">
        <v>550</v>
      </c>
      <c r="M19" s="4"/>
      <c r="N19" s="4">
        <v>275</v>
      </c>
      <c r="O19" s="4">
        <f t="shared" si="0"/>
        <v>1700</v>
      </c>
    </row>
    <row r="20" spans="2:19" s="8" customFormat="1" x14ac:dyDescent="0.35">
      <c r="B20" s="8" t="s">
        <v>23</v>
      </c>
      <c r="C20" s="12">
        <f>SUM(C9:C19)</f>
        <v>1003.06</v>
      </c>
      <c r="D20" s="12">
        <f t="shared" ref="D20:O20" si="1">SUM(D9:D19)</f>
        <v>2620.56</v>
      </c>
      <c r="E20" s="12">
        <f t="shared" si="1"/>
        <v>2454.6</v>
      </c>
      <c r="F20" s="12">
        <f t="shared" si="1"/>
        <v>6194.5499999999993</v>
      </c>
      <c r="G20" s="12">
        <f t="shared" si="1"/>
        <v>2485.3399999999997</v>
      </c>
      <c r="H20" s="12">
        <f t="shared" si="1"/>
        <v>4695.33</v>
      </c>
      <c r="I20" s="12">
        <f t="shared" si="1"/>
        <v>2084.39</v>
      </c>
      <c r="J20" s="12">
        <f t="shared" si="1"/>
        <v>7165.32</v>
      </c>
      <c r="K20" s="12">
        <f t="shared" si="1"/>
        <v>1653.82</v>
      </c>
      <c r="L20" s="12">
        <f t="shared" si="1"/>
        <v>3011.02</v>
      </c>
      <c r="M20" s="12">
        <f t="shared" si="1"/>
        <v>1649.72</v>
      </c>
      <c r="N20" s="12">
        <f t="shared" si="1"/>
        <v>1470.82</v>
      </c>
      <c r="O20" s="12">
        <f t="shared" si="1"/>
        <v>36488.53</v>
      </c>
      <c r="P20"/>
      <c r="Q20"/>
      <c r="R20"/>
      <c r="S20"/>
    </row>
    <row r="21" spans="2:19" s="1" customFormat="1" x14ac:dyDescent="0.35">
      <c r="B21" s="1" t="s">
        <v>30</v>
      </c>
      <c r="C21" s="5">
        <f>C20/C6</f>
        <v>9.020323741007194E-2</v>
      </c>
      <c r="D21" s="5">
        <f t="shared" ref="D21:O21" si="2">D20/D6</f>
        <v>0.24792431409649951</v>
      </c>
      <c r="E21" s="5">
        <f t="shared" si="2"/>
        <v>0.21974932855863921</v>
      </c>
      <c r="F21" s="5">
        <f t="shared" si="2"/>
        <v>0.62413602015113345</v>
      </c>
      <c r="G21" s="5">
        <f t="shared" si="2"/>
        <v>0.24188223844282236</v>
      </c>
      <c r="H21" s="5">
        <f t="shared" si="2"/>
        <v>0.40864490861618796</v>
      </c>
      <c r="I21" s="5">
        <f t="shared" si="2"/>
        <v>0.1903552511415525</v>
      </c>
      <c r="J21" s="5">
        <f t="shared" si="2"/>
        <v>0.65021052631578946</v>
      </c>
      <c r="K21" s="5">
        <f t="shared" si="2"/>
        <v>0.16910224948875255</v>
      </c>
      <c r="L21" s="5">
        <f t="shared" si="2"/>
        <v>0.29462035225048921</v>
      </c>
      <c r="M21" s="5">
        <f t="shared" si="2"/>
        <v>0.15622348484848486</v>
      </c>
      <c r="N21" s="5">
        <f t="shared" si="2"/>
        <v>0.11279294478527607</v>
      </c>
      <c r="O21" s="5">
        <f t="shared" si="2"/>
        <v>0.28042214878573624</v>
      </c>
      <c r="P21"/>
      <c r="Q21"/>
      <c r="R21"/>
      <c r="S21"/>
    </row>
    <row r="22" spans="2:19" s="1" customFormat="1" x14ac:dyDescent="0.3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/>
      <c r="Q22"/>
      <c r="R22"/>
      <c r="S22"/>
    </row>
    <row r="23" spans="2:19" s="8" customFormat="1" x14ac:dyDescent="0.35">
      <c r="B23" s="8" t="s">
        <v>31</v>
      </c>
      <c r="C23" s="13">
        <f>C6-C20</f>
        <v>10116.94</v>
      </c>
      <c r="D23" s="13">
        <f t="shared" ref="D23:O23" si="3">D6-D20</f>
        <v>7949.4400000000005</v>
      </c>
      <c r="E23" s="13">
        <f t="shared" si="3"/>
        <v>8715.4</v>
      </c>
      <c r="F23" s="13">
        <f t="shared" si="3"/>
        <v>3730.4500000000007</v>
      </c>
      <c r="G23" s="13">
        <f t="shared" si="3"/>
        <v>7789.66</v>
      </c>
      <c r="H23" s="13">
        <f t="shared" si="3"/>
        <v>6794.67</v>
      </c>
      <c r="I23" s="13">
        <f t="shared" si="3"/>
        <v>8865.61</v>
      </c>
      <c r="J23" s="13">
        <f t="shared" si="3"/>
        <v>3854.6800000000003</v>
      </c>
      <c r="K23" s="13">
        <f t="shared" si="3"/>
        <v>8126.18</v>
      </c>
      <c r="L23" s="13">
        <f t="shared" si="3"/>
        <v>7208.98</v>
      </c>
      <c r="M23" s="13">
        <f t="shared" si="3"/>
        <v>8910.2800000000007</v>
      </c>
      <c r="N23" s="13">
        <f t="shared" si="3"/>
        <v>11569.18</v>
      </c>
      <c r="O23" s="13">
        <f t="shared" si="3"/>
        <v>93631.47</v>
      </c>
      <c r="P23"/>
      <c r="Q23"/>
      <c r="R23"/>
      <c r="S23"/>
    </row>
    <row r="24" spans="2:19" x14ac:dyDescent="0.3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9" x14ac:dyDescent="0.35">
      <c r="B25" s="8" t="s">
        <v>20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9" x14ac:dyDescent="0.35">
      <c r="B26" s="2" t="s">
        <v>21</v>
      </c>
      <c r="C26" s="4"/>
      <c r="D26" s="4"/>
      <c r="E26" s="4">
        <v>700</v>
      </c>
      <c r="F26" s="4"/>
      <c r="G26" s="4"/>
      <c r="H26" s="4"/>
      <c r="I26" s="4">
        <v>215.51</v>
      </c>
      <c r="J26" s="4"/>
      <c r="K26" s="4"/>
      <c r="L26" s="4"/>
      <c r="M26" s="4"/>
      <c r="N26" s="4"/>
      <c r="O26" s="4">
        <f>SUM(C26:N26)</f>
        <v>915.51</v>
      </c>
    </row>
    <row r="27" spans="2:19" x14ac:dyDescent="0.35">
      <c r="B27" s="2" t="s">
        <v>22</v>
      </c>
      <c r="C27" s="7"/>
      <c r="D27" s="7"/>
      <c r="E27" s="7"/>
      <c r="F27" s="7"/>
      <c r="G27" s="7">
        <v>1090</v>
      </c>
      <c r="H27" s="7"/>
      <c r="I27" s="7"/>
      <c r="J27" s="7"/>
      <c r="K27" s="7"/>
      <c r="L27" s="7"/>
      <c r="M27" s="7"/>
      <c r="N27" s="7"/>
      <c r="O27" s="7">
        <f>SUM(C27:N27)</f>
        <v>1090</v>
      </c>
    </row>
    <row r="28" spans="2:19" s="8" customFormat="1" x14ac:dyDescent="0.35">
      <c r="B28" s="8" t="s">
        <v>32</v>
      </c>
      <c r="C28" s="11">
        <f>SUM(C26:C27)</f>
        <v>0</v>
      </c>
      <c r="D28" s="11">
        <f t="shared" ref="D28:O28" si="4">SUM(D26:D27)</f>
        <v>0</v>
      </c>
      <c r="E28" s="11">
        <f t="shared" si="4"/>
        <v>700</v>
      </c>
      <c r="F28" s="11">
        <f t="shared" si="4"/>
        <v>0</v>
      </c>
      <c r="G28" s="11">
        <f t="shared" si="4"/>
        <v>1090</v>
      </c>
      <c r="H28" s="11">
        <f t="shared" si="4"/>
        <v>0</v>
      </c>
      <c r="I28" s="11">
        <f t="shared" si="4"/>
        <v>215.51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2005.51</v>
      </c>
      <c r="P28"/>
      <c r="Q28"/>
      <c r="R28"/>
      <c r="S28"/>
    </row>
    <row r="29" spans="2:19" x14ac:dyDescent="0.3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9" x14ac:dyDescent="0.3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9" x14ac:dyDescent="0.3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9" x14ac:dyDescent="0.3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3:15" x14ac:dyDescent="0.3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3:15" x14ac:dyDescent="0.3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3:15" x14ac:dyDescent="0.3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3:15" x14ac:dyDescent="0.3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3:15" x14ac:dyDescent="0.3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3:15" x14ac:dyDescent="0.3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Walker</dc:creator>
  <cp:lastModifiedBy>William Walker</cp:lastModifiedBy>
  <dcterms:created xsi:type="dcterms:W3CDTF">2024-05-08T17:26:46Z</dcterms:created>
  <dcterms:modified xsi:type="dcterms:W3CDTF">2024-05-17T13:55:37Z</dcterms:modified>
</cp:coreProperties>
</file>